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9" activeTab="1"/>
  </bookViews>
  <sheets>
    <sheet name="Доходы" sheetId="1" r:id="rId1"/>
    <sheet name="Расходы" sheetId="2" r:id="rId2"/>
  </sheets>
  <definedNames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<sst xmlns="http://schemas.openxmlformats.org/spreadsheetml/2006/main" count="197" uniqueCount="109">
  <si>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</si>
  <si>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</si>
  <si>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</si>
  <si>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</si>
  <si>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</si>
  <si>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</si>
  <si>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</si>
  <si>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</si>
  <si>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</si>
  <si>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</si>
  <si>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</si>
  <si>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</si>
  <si>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</si>
  <si>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</si>
  <si>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</si>
  <si>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</si>
  <si>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</si>
  <si>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</si>
  <si>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</si>
  <si>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</si>
  <si>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Исполнитель:</t>
  </si>
  <si>
    <t>К.Е.Спиридонов</t>
  </si>
  <si>
    <t>Итого:</t>
  </si>
  <si>
    <t>Глава местной администрации:</t>
  </si>
  <si>
    <t>И.Г.Теплых</t>
  </si>
  <si>
    <t/>
  </si>
  <si>
    <t xml:space="preserve">                                                      Итого:</t>
  </si>
  <si>
    <t>1202</t>
  </si>
  <si>
    <t>954</t>
  </si>
  <si>
    <t>1101</t>
  </si>
  <si>
    <t>Иные бюджетные ассигнования</t>
  </si>
  <si>
    <t>Периодическая печать и издательства</t>
  </si>
  <si>
    <t>Физическая культура</t>
  </si>
  <si>
    <t>5100200</t>
  </si>
  <si>
    <t>1006</t>
  </si>
  <si>
    <t>Временное трудоустройство несовершеннолетних в возрасте от 14 до 18 лет в свободное от учебы время</t>
  </si>
  <si>
    <t>5100100</t>
  </si>
  <si>
    <t>Проведение оплачиваемых общественных работ</t>
  </si>
  <si>
    <t>5050000</t>
  </si>
  <si>
    <t>Социальное обеспечение и иные выплаты населению</t>
  </si>
  <si>
    <t>Другие вопросы в области социальной политики</t>
  </si>
  <si>
    <t>5201302</t>
  </si>
  <si>
    <t>1004</t>
  </si>
  <si>
    <t>0020603</t>
  </si>
  <si>
    <t>0104</t>
  </si>
  <si>
    <t>Вознаграждение, причитающееся приемному родителю</t>
  </si>
  <si>
    <t>5201301</t>
  </si>
  <si>
    <t>Содержание ребенка в семье опекуна и приемной семье</t>
  </si>
  <si>
    <t>0020602</t>
  </si>
  <si>
    <t>Организация и осуществление деятельности по опеке и попечительству</t>
  </si>
  <si>
    <t>Охрана семьи и детства</t>
  </si>
  <si>
    <t>1003</t>
  </si>
  <si>
    <t>Социальное обеспечение населения</t>
  </si>
  <si>
    <t>0801</t>
  </si>
  <si>
    <t>Культура</t>
  </si>
  <si>
    <t>0707</t>
  </si>
  <si>
    <t>Молодежная политика и оздоровление детей</t>
  </si>
  <si>
    <t>0705</t>
  </si>
  <si>
    <t>6000400</t>
  </si>
  <si>
    <t>0503</t>
  </si>
  <si>
    <t>Прочие мероприятия в области благоустройства</t>
  </si>
  <si>
    <t>6000300</t>
  </si>
  <si>
    <t>Озеленение территории муниципального образования</t>
  </si>
  <si>
    <t>6000200</t>
  </si>
  <si>
    <t>Благоустройство территории муниципального образования, связанное с обеспечением санитарного благополучия населения</t>
  </si>
  <si>
    <t>6000100</t>
  </si>
  <si>
    <t>Благоустройство придомовых территорий и дворовых территорий</t>
  </si>
  <si>
    <t>Благоустройство</t>
  </si>
  <si>
    <t>0412</t>
  </si>
  <si>
    <t>Другие вопросы в области национальной экономики</t>
  </si>
  <si>
    <t>0410</t>
  </si>
  <si>
    <t>Связь и информатика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</si>
  <si>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</si>
  <si>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</si>
  <si>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</si>
  <si>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Другие общегосударственные вопросы</t>
  </si>
  <si>
    <t>0111</t>
  </si>
  <si>
    <t>Резервные фонды</t>
  </si>
  <si>
    <t>Определение должностных лиц, уполномоченных составлять протоколы об административных правонарушениях, и составления протоколов об административных правонарушениях</t>
  </si>
  <si>
    <t>0020601</t>
  </si>
  <si>
    <t>0020400</t>
  </si>
  <si>
    <t>0103</t>
  </si>
  <si>
    <t>Содержание и обеспечение деятельности местной администрации по решению вопросов местного значения</t>
  </si>
  <si>
    <t>0020500</t>
  </si>
  <si>
    <t>Глава местной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</si>
  <si>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</si>
  <si>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представительного органа муниципального образования</t>
  </si>
  <si>
    <t>0020302</t>
  </si>
  <si>
    <t>Компенсация депутатам, осуществляющим свои полномочия на непостоянной основе</t>
  </si>
  <si>
    <t>0020301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</si>
  <si>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</si>
  <si>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</si>
  <si>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</si>
  <si>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</si>
  <si>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МУНИЦИПАЛЬНОГО ОБРАЗОВАНИЯ МУНИЦИПАЛЬНЫЙ ОКРУГ № 54</t>
  </si>
  <si>
    <t>Целевая статья</t>
  </si>
  <si>
    <t>Раздел</t>
  </si>
  <si>
    <t>Код ГБРС</t>
  </si>
  <si>
    <t>Наименование</t>
  </si>
  <si>
    <t>Профессиональная подготовка, переподготовка и повышение квалификации</t>
  </si>
  <si>
    <t>Утверждено на 2013 год</t>
  </si>
  <si>
    <t>Утверждено на I квартал 2013 года</t>
  </si>
  <si>
    <t>Исполнено за I квартал 2013 года</t>
  </si>
  <si>
    <t>% исп.</t>
  </si>
  <si>
    <t>Отчет об исполнении бюджета МО № 54 по доходам за I квартал 2013 года</t>
  </si>
  <si>
    <t>Отчет об исполнении бюджета МО № 54 по расходам за I квартал 2013 года</t>
  </si>
  <si>
    <t>Приложение № 1</t>
  </si>
  <si>
    <t>к Распоряжению от 24.04.2013 № 5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</si>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</sst>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#,##0.0&quot;р.&quot;"/>
    <numFmt numFmtId="177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4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174" fontId="4" fillId="0" borderId="0" xfId="0" applyNumberFormat="1" applyFont="1" applyAlignment="1">
      <alignment horizontal="right" wrapText="1"/>
    </xf>
    <xf numFmtId="174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4" fontId="6" fillId="0" borderId="0" xfId="0" applyNumberFormat="1" applyFont="1" applyAlignment="1">
      <alignment wrapText="1"/>
    </xf>
    <xf numFmtId="174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5" fillId="0" borderId="10" xfId="52" applyFont="1" applyFill="1" applyBorder="1" applyAlignment="1">
      <alignment wrapText="1"/>
      <protection/>
    </xf>
    <xf numFmtId="49" fontId="5" fillId="0" borderId="10" xfId="52" applyNumberFormat="1" applyFont="1" applyFill="1" applyBorder="1" applyAlignment="1">
      <alignment horizontal="center" wrapText="1"/>
      <protection/>
    </xf>
    <xf numFmtId="174" fontId="5" fillId="0" borderId="10" xfId="52" applyNumberFormat="1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174" fontId="4" fillId="0" borderId="10" xfId="52" applyNumberFormat="1" applyFont="1" applyFill="1" applyBorder="1" applyAlignment="1">
      <alignment horizontal="center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49" fontId="4" fillId="0" borderId="0" xfId="52" applyNumberFormat="1" applyFont="1" applyAlignment="1">
      <alignment horizontal="center" wrapText="1"/>
      <protection/>
    </xf>
    <xf numFmtId="174" fontId="4" fillId="0" borderId="0" xfId="52" applyNumberFormat="1" applyFont="1" applyAlignment="1">
      <alignment horizontal="center" wrapText="1"/>
      <protection/>
    </xf>
    <xf numFmtId="174" fontId="4" fillId="0" borderId="0" xfId="52" applyNumberFormat="1" applyFont="1">
      <alignment/>
      <protection/>
    </xf>
    <xf numFmtId="177" fontId="4" fillId="0" borderId="0" xfId="52" applyNumberFormat="1" applyFont="1">
      <alignment/>
      <protection/>
    </xf>
    <xf numFmtId="177" fontId="5" fillId="0" borderId="10" xfId="52" applyNumberFormat="1" applyFont="1" applyBorder="1">
      <alignment/>
      <protection/>
    </xf>
    <xf numFmtId="0" fontId="5" fillId="0" borderId="0" xfId="52" applyFont="1">
      <alignment/>
      <protection/>
    </xf>
    <xf numFmtId="174" fontId="5" fillId="0" borderId="10" xfId="52" applyNumberFormat="1" applyFont="1" applyBorder="1">
      <alignment/>
      <protection/>
    </xf>
    <xf numFmtId="174" fontId="4" fillId="0" borderId="10" xfId="52" applyNumberFormat="1" applyFont="1" applyBorder="1">
      <alignment/>
      <protection/>
    </xf>
    <xf numFmtId="177" fontId="4" fillId="0" borderId="10" xfId="52" applyNumberFormat="1" applyFont="1" applyBorder="1">
      <alignment/>
      <protection/>
    </xf>
    <xf numFmtId="0" fontId="4" fillId="0" borderId="0" xfId="0" applyFont="1" applyAlignment="1">
      <alignment/>
    </xf>
    <xf numFmtId="49" fontId="4" fillId="0" borderId="0" xfId="52" applyNumberFormat="1" applyFont="1" applyAlignment="1">
      <alignment horizontal="right" wrapText="1"/>
      <protection/>
    </xf>
    <xf numFmtId="174" fontId="4" fillId="0" borderId="0" xfId="52" applyNumberFormat="1" applyFont="1" applyAlignment="1">
      <alignment horizontal="right" wrapText="1"/>
      <protection/>
    </xf>
    <xf numFmtId="174" fontId="4" fillId="0" borderId="0" xfId="52" applyNumberFormat="1" applyFont="1" applyAlignment="1">
      <alignment horizontal="right"/>
      <protection/>
    </xf>
    <xf numFmtId="177" fontId="4" fillId="0" borderId="0" xfId="52" applyNumberFormat="1" applyFont="1" applyAlignment="1">
      <alignment horizontal="right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174" fontId="4" fillId="34" borderId="10" xfId="0" applyNumberFormat="1" applyFont="1" applyFill="1" applyBorder="1" applyAlignment="1">
      <alignment horizontal="center" wrapText="1"/>
    </xf>
    <xf numFmtId="177" fontId="4" fillId="34" borderId="10" xfId="0" applyNumberFormat="1" applyFont="1" applyFill="1" applyBorder="1" applyAlignment="1">
      <alignment horizontal="center" wrapText="1"/>
    </xf>
    <xf numFmtId="0" fontId="5" fillId="0" borderId="0" xfId="52" applyFont="1" applyAlignment="1">
      <alignment horizontal="center" wrapText="1"/>
      <protection/>
    </xf>
    <xf numFmtId="49" fontId="4" fillId="33" borderId="11" xfId="52" applyNumberFormat="1" applyFont="1" applyFill="1" applyBorder="1" applyAlignment="1">
      <alignment horizontal="center" wrapText="1"/>
      <protection/>
    </xf>
    <xf numFmtId="49" fontId="4" fillId="33" borderId="12" xfId="52" applyNumberFormat="1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4" fillId="34" borderId="11" xfId="52" applyFont="1" applyFill="1" applyBorder="1" applyAlignment="1">
      <alignment horizontal="center" wrapText="1"/>
      <protection/>
    </xf>
    <xf numFmtId="0" fontId="4" fillId="34" borderId="12" xfId="52" applyFont="1" applyFill="1" applyBorder="1" applyAlignment="1">
      <alignment horizontal="center" wrapText="1"/>
      <protection/>
    </xf>
    <xf numFmtId="174" fontId="4" fillId="34" borderId="11" xfId="52" applyNumberFormat="1" applyFont="1" applyFill="1" applyBorder="1" applyAlignment="1">
      <alignment horizontal="center" wrapText="1"/>
      <protection/>
    </xf>
    <xf numFmtId="174" fontId="4" fillId="34" borderId="12" xfId="52" applyNumberFormat="1" applyFont="1" applyFill="1" applyBorder="1" applyAlignment="1">
      <alignment horizontal="center" wrapText="1"/>
      <protection/>
    </xf>
    <xf numFmtId="177" fontId="4" fillId="34" borderId="11" xfId="52" applyNumberFormat="1" applyFont="1" applyFill="1" applyBorder="1" applyAlignment="1">
      <alignment horizontal="center" wrapText="1"/>
      <protection/>
    </xf>
    <xf numFmtId="177" fontId="4" fillId="34" borderId="12" xfId="52" applyNumberFormat="1" applyFont="1" applyFill="1" applyBorder="1" applyAlignment="1">
      <alignment horizontal="center" wrapText="1"/>
      <protection/>
    </xf>
    <xf numFmtId="174" fontId="0" fillId="0" borderId="0" xfId="0" applyNumberFormat="1" applyAlignment="1">
      <alignment horizontal="right"/>
    </xf>
    <xf numFmtId="174" fontId="4" fillId="0" borderId="0" xfId="52" applyNumberFormat="1" applyFont="1" applyAlignment="1">
      <alignment horizontal="right"/>
      <protection/>
    </xf>
    <xf numFmtId="174" fontId="4" fillId="0" borderId="0" xfId="52" applyNumberFormat="1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5" zoomScalePageLayoutView="0" workbookViewId="0" topLeftCell="A1">
      <selection activeCell="E1" sqref="E1:G1"/>
    </sheetView>
  </sheetViews>
  <sheetFormatPr defaultColWidth="9.140625" defaultRowHeight="12.75"/>
  <cols>
    <col min="1" max="1" width="15.7109375" style="4" customWidth="1"/>
    <col min="2" max="2" width="21.140625" style="4" bestFit="1" customWidth="1"/>
    <col min="3" max="3" width="39.57421875" style="1" bestFit="1" customWidth="1"/>
    <col min="4" max="4" width="12.00390625" style="2" customWidth="1"/>
    <col min="5" max="5" width="11.8515625" style="6" customWidth="1"/>
    <col min="6" max="6" width="11.57421875" style="6" customWidth="1"/>
    <col min="7" max="7" width="7.28125" style="5" bestFit="1" customWidth="1"/>
  </cols>
  <sheetData>
    <row r="1" spans="5:7" ht="12.75">
      <c r="E1" s="82" t="s">
        <v>106</v>
      </c>
      <c r="F1" s="82"/>
      <c r="G1" s="82"/>
    </row>
    <row r="2" spans="4:7" ht="12.75">
      <c r="D2" s="82" t="s">
        <v>107</v>
      </c>
      <c r="E2" s="82"/>
      <c r="F2" s="82"/>
      <c r="G2" s="82"/>
    </row>
    <row r="3" spans="1:7" ht="15.75" customHeight="1">
      <c r="A3" s="57" t="s">
        <v>104</v>
      </c>
      <c r="B3" s="57"/>
      <c r="C3" s="57"/>
      <c r="D3" s="57"/>
      <c r="E3" s="57"/>
      <c r="F3" s="57"/>
      <c r="G3" s="57"/>
    </row>
    <row r="4" spans="1:7" ht="12.75">
      <c r="A4" s="7"/>
      <c r="B4" s="7"/>
      <c r="C4" s="8"/>
      <c r="D4" s="9"/>
      <c r="E4" s="10"/>
      <c r="F4" s="10"/>
      <c r="G4" s="11"/>
    </row>
    <row r="5" spans="1:7" ht="12.75" customHeight="1">
      <c r="A5" s="59" t="s">
        <v>0</v>
      </c>
      <c r="B5" s="59" t="s">
        <v>1</v>
      </c>
      <c r="C5" s="61" t="s">
        <v>2</v>
      </c>
      <c r="D5" s="63" t="s">
        <v>100</v>
      </c>
      <c r="E5" s="68" t="s">
        <v>101</v>
      </c>
      <c r="F5" s="69" t="s">
        <v>102</v>
      </c>
      <c r="G5" s="70" t="s">
        <v>103</v>
      </c>
    </row>
    <row r="6" spans="1:7" ht="30" customHeight="1">
      <c r="A6" s="60"/>
      <c r="B6" s="60"/>
      <c r="C6" s="62"/>
      <c r="D6" s="63"/>
      <c r="E6" s="68"/>
      <c r="F6" s="69"/>
      <c r="G6" s="70"/>
    </row>
    <row r="7" spans="1:7" ht="30">
      <c r="A7" s="12" t="s">
        <v>3</v>
      </c>
      <c r="B7" s="12" t="s">
        <v>4</v>
      </c>
      <c r="C7" s="13" t="s">
        <v>5</v>
      </c>
      <c r="D7" s="14">
        <f>D8+D9+D10+D11+D12+D13</f>
        <v>75566.9</v>
      </c>
      <c r="E7" s="16">
        <f>E8+E9+E10+E11+E12+E13</f>
        <v>17766.6</v>
      </c>
      <c r="F7" s="16">
        <f>F8+F9+F10+F11+F12+F13</f>
        <v>14170.599999999999</v>
      </c>
      <c r="G7" s="17">
        <f>F7/E7</f>
        <v>0.7975977395787601</v>
      </c>
    </row>
    <row r="8" spans="1:7" ht="15">
      <c r="A8" s="12" t="s">
        <v>3</v>
      </c>
      <c r="B8" s="12" t="s">
        <v>6</v>
      </c>
      <c r="C8" s="13" t="s">
        <v>7</v>
      </c>
      <c r="D8" s="14">
        <v>52511.6</v>
      </c>
      <c r="E8" s="16">
        <v>15701</v>
      </c>
      <c r="F8" s="16">
        <v>12918.3</v>
      </c>
      <c r="G8" s="17">
        <f aca="true" t="shared" si="0" ref="G8:G14">F8/E8</f>
        <v>0.8227692503662186</v>
      </c>
    </row>
    <row r="9" spans="1:7" ht="15">
      <c r="A9" s="12" t="s">
        <v>3</v>
      </c>
      <c r="B9" s="12" t="s">
        <v>8</v>
      </c>
      <c r="C9" s="13" t="s">
        <v>9</v>
      </c>
      <c r="D9" s="14">
        <v>16923.9</v>
      </c>
      <c r="E9" s="16">
        <v>338.5</v>
      </c>
      <c r="F9" s="16">
        <v>770</v>
      </c>
      <c r="G9" s="17">
        <f t="shared" si="0"/>
        <v>2.274741506646972</v>
      </c>
    </row>
    <row r="10" spans="1:7" ht="60">
      <c r="A10" s="12" t="s">
        <v>3</v>
      </c>
      <c r="B10" s="12" t="s">
        <v>10</v>
      </c>
      <c r="C10" s="13" t="s">
        <v>11</v>
      </c>
      <c r="D10" s="14">
        <v>27</v>
      </c>
      <c r="E10" s="16">
        <v>0.1</v>
      </c>
      <c r="F10" s="16">
        <v>0.4</v>
      </c>
      <c r="G10" s="17">
        <f t="shared" si="0"/>
        <v>4</v>
      </c>
    </row>
    <row r="11" spans="1:7" ht="75">
      <c r="A11" s="12" t="s">
        <v>3</v>
      </c>
      <c r="B11" s="12" t="s">
        <v>12</v>
      </c>
      <c r="C11" s="13" t="s">
        <v>13</v>
      </c>
      <c r="D11" s="14">
        <v>1500</v>
      </c>
      <c r="E11" s="16">
        <v>363</v>
      </c>
      <c r="F11" s="16">
        <v>372</v>
      </c>
      <c r="G11" s="17">
        <f t="shared" si="0"/>
        <v>1.024793388429752</v>
      </c>
    </row>
    <row r="12" spans="1:7" ht="45">
      <c r="A12" s="12" t="s">
        <v>3</v>
      </c>
      <c r="B12" s="12" t="s">
        <v>14</v>
      </c>
      <c r="C12" s="13" t="s">
        <v>15</v>
      </c>
      <c r="D12" s="14">
        <v>218.4</v>
      </c>
      <c r="E12" s="16">
        <v>0</v>
      </c>
      <c r="F12" s="16">
        <v>58.9</v>
      </c>
      <c r="G12" s="17"/>
    </row>
    <row r="13" spans="1:7" s="3" customFormat="1" ht="30">
      <c r="A13" s="12" t="s">
        <v>3</v>
      </c>
      <c r="B13" s="12" t="s">
        <v>16</v>
      </c>
      <c r="C13" s="13" t="s">
        <v>17</v>
      </c>
      <c r="D13" s="14">
        <v>4386</v>
      </c>
      <c r="E13" s="16">
        <v>1364</v>
      </c>
      <c r="F13" s="16">
        <v>51</v>
      </c>
      <c r="G13" s="17">
        <f t="shared" si="0"/>
        <v>0.0373900293255132</v>
      </c>
    </row>
    <row r="14" spans="1:7" ht="15">
      <c r="A14" s="12" t="s">
        <v>3</v>
      </c>
      <c r="B14" s="12" t="s">
        <v>18</v>
      </c>
      <c r="C14" s="13" t="s">
        <v>19</v>
      </c>
      <c r="D14" s="14">
        <f>12238+7000</f>
        <v>19238</v>
      </c>
      <c r="E14" s="16">
        <v>4290.1</v>
      </c>
      <c r="F14" s="16">
        <v>2843</v>
      </c>
      <c r="G14" s="17">
        <f t="shared" si="0"/>
        <v>0.6626885154192209</v>
      </c>
    </row>
    <row r="15" spans="1:7" s="3" customFormat="1" ht="16.5" customHeight="1">
      <c r="A15" s="64" t="s">
        <v>22</v>
      </c>
      <c r="B15" s="65"/>
      <c r="C15" s="66"/>
      <c r="D15" s="15">
        <f>D7+D14</f>
        <v>94804.9</v>
      </c>
      <c r="E15" s="18">
        <f>E7+E14</f>
        <v>22056.699999999997</v>
      </c>
      <c r="F15" s="18">
        <f>F7+F14</f>
        <v>17013.6</v>
      </c>
      <c r="G15" s="19">
        <f>F15/E15</f>
        <v>0.7713574560110987</v>
      </c>
    </row>
    <row r="16" spans="1:7" ht="15">
      <c r="A16" s="20"/>
      <c r="B16" s="20"/>
      <c r="C16" s="21"/>
      <c r="D16" s="22"/>
      <c r="E16" s="23"/>
      <c r="F16" s="23"/>
      <c r="G16" s="24"/>
    </row>
    <row r="17" spans="1:7" ht="12.75" customHeight="1">
      <c r="A17" s="67" t="s">
        <v>23</v>
      </c>
      <c r="B17" s="67"/>
      <c r="C17" s="58" t="s">
        <v>24</v>
      </c>
      <c r="D17" s="58"/>
      <c r="E17" s="58"/>
      <c r="F17" s="58"/>
      <c r="G17" s="58"/>
    </row>
    <row r="18" spans="1:7" ht="15">
      <c r="A18" s="25"/>
      <c r="B18" s="25"/>
      <c r="C18" s="26"/>
      <c r="D18" s="27"/>
      <c r="E18" s="28"/>
      <c r="F18" s="28"/>
      <c r="G18" s="29"/>
    </row>
    <row r="19" spans="1:7" ht="15">
      <c r="A19" s="25" t="s">
        <v>20</v>
      </c>
      <c r="B19" s="25"/>
      <c r="C19" s="58" t="s">
        <v>21</v>
      </c>
      <c r="D19" s="58"/>
      <c r="E19" s="58"/>
      <c r="F19" s="58"/>
      <c r="G19" s="58"/>
    </row>
    <row r="20" spans="1:7" ht="14.25">
      <c r="A20" s="30"/>
      <c r="B20" s="30"/>
      <c r="C20" s="31"/>
      <c r="D20" s="32"/>
      <c r="E20" s="33"/>
      <c r="F20" s="33"/>
      <c r="G20" s="34"/>
    </row>
  </sheetData>
  <sheetProtection/>
  <mergeCells count="14">
    <mergeCell ref="G5:G6"/>
    <mergeCell ref="A5:A6"/>
    <mergeCell ref="E1:G1"/>
    <mergeCell ref="D2:G2"/>
    <mergeCell ref="A3:G3"/>
    <mergeCell ref="C17:G17"/>
    <mergeCell ref="C19:G19"/>
    <mergeCell ref="B5:B6"/>
    <mergeCell ref="C5:C6"/>
    <mergeCell ref="D5:D6"/>
    <mergeCell ref="A15:C15"/>
    <mergeCell ref="A17:B17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SheetLayoutView="205" zoomScalePageLayoutView="0" workbookViewId="0" topLeftCell="A1">
      <selection activeCell="K5" sqref="K5"/>
    </sheetView>
  </sheetViews>
  <sheetFormatPr defaultColWidth="9.140625" defaultRowHeight="12.75"/>
  <cols>
    <col min="1" max="1" width="43.8515625" style="42" customWidth="1"/>
    <col min="2" max="2" width="6.28125" style="43" customWidth="1"/>
    <col min="3" max="3" width="7.57421875" style="43" customWidth="1"/>
    <col min="4" max="4" width="8.7109375" style="43" customWidth="1"/>
    <col min="5" max="5" width="12.28125" style="44" customWidth="1"/>
    <col min="6" max="6" width="12.57421875" style="45" customWidth="1"/>
    <col min="7" max="7" width="11.57421875" style="45" customWidth="1"/>
    <col min="8" max="8" width="9.28125" style="46" bestFit="1" customWidth="1"/>
    <col min="9" max="16384" width="9.140625" style="41" customWidth="1"/>
  </cols>
  <sheetData>
    <row r="1" spans="5:8" ht="15">
      <c r="E1" s="54"/>
      <c r="F1" s="83" t="s">
        <v>108</v>
      </c>
      <c r="G1" s="83"/>
      <c r="H1" s="83"/>
    </row>
    <row r="2" spans="5:8" ht="15">
      <c r="E2" s="84" t="s">
        <v>107</v>
      </c>
      <c r="F2" s="84"/>
      <c r="G2" s="84"/>
      <c r="H2" s="84"/>
    </row>
    <row r="3" spans="1:8" ht="15">
      <c r="A3" s="71" t="s">
        <v>105</v>
      </c>
      <c r="B3" s="71"/>
      <c r="C3" s="71"/>
      <c r="D3" s="71"/>
      <c r="E3" s="71"/>
      <c r="F3" s="71"/>
      <c r="G3" s="71"/>
      <c r="H3" s="71"/>
    </row>
    <row r="5" spans="1:8" s="42" customFormat="1" ht="15">
      <c r="A5" s="74" t="s">
        <v>98</v>
      </c>
      <c r="B5" s="72" t="s">
        <v>97</v>
      </c>
      <c r="C5" s="72" t="s">
        <v>96</v>
      </c>
      <c r="D5" s="72" t="s">
        <v>95</v>
      </c>
      <c r="E5" s="72" t="s">
        <v>100</v>
      </c>
      <c r="F5" s="76" t="s">
        <v>101</v>
      </c>
      <c r="G5" s="78" t="s">
        <v>102</v>
      </c>
      <c r="H5" s="80" t="s">
        <v>103</v>
      </c>
    </row>
    <row r="6" spans="1:8" s="42" customFormat="1" ht="31.5" customHeight="1">
      <c r="A6" s="75"/>
      <c r="B6" s="73"/>
      <c r="C6" s="73"/>
      <c r="D6" s="73"/>
      <c r="E6" s="73"/>
      <c r="F6" s="77"/>
      <c r="G6" s="79"/>
      <c r="H6" s="81"/>
    </row>
    <row r="7" spans="1:8" s="48" customFormat="1" ht="42.75">
      <c r="A7" s="35" t="s">
        <v>94</v>
      </c>
      <c r="B7" s="36" t="s">
        <v>28</v>
      </c>
      <c r="C7" s="36" t="s">
        <v>25</v>
      </c>
      <c r="D7" s="36" t="s">
        <v>25</v>
      </c>
      <c r="E7" s="37">
        <f>E8+E9+E13+E17+E18+E19+E20+E21+E22+E27+E28+E29+E30+E31+E35+E40+E41</f>
        <v>94804.90000000001</v>
      </c>
      <c r="F7" s="37">
        <f>F8+F9+F13+F17+F18+F19+F20+F21+F22+F27+F28+F29+F30+F31+F35+F40+F41</f>
        <v>8595.2</v>
      </c>
      <c r="G7" s="37">
        <f>G8+G9+G13+G17+G18+G19+G20+G21+G22+G27+G28+G29+G30+G31+G35+G40+G41</f>
        <v>10671.6</v>
      </c>
      <c r="H7" s="47">
        <f aca="true" t="shared" si="0" ref="H7:H15">G7/F7</f>
        <v>1.2415766939687267</v>
      </c>
    </row>
    <row r="8" spans="1:8" s="48" customFormat="1" ht="57">
      <c r="A8" s="35" t="s">
        <v>93</v>
      </c>
      <c r="B8" s="36" t="s">
        <v>28</v>
      </c>
      <c r="C8" s="36" t="s">
        <v>92</v>
      </c>
      <c r="D8" s="36" t="s">
        <v>25</v>
      </c>
      <c r="E8" s="37">
        <v>953.7</v>
      </c>
      <c r="F8" s="49">
        <v>143.1</v>
      </c>
      <c r="G8" s="49">
        <v>162.7</v>
      </c>
      <c r="H8" s="47">
        <f t="shared" si="0"/>
        <v>1.1369671558350802</v>
      </c>
    </row>
    <row r="9" spans="1:8" s="48" customFormat="1" ht="71.25">
      <c r="A9" s="35" t="s">
        <v>91</v>
      </c>
      <c r="B9" s="36" t="s">
        <v>28</v>
      </c>
      <c r="C9" s="36" t="s">
        <v>81</v>
      </c>
      <c r="D9" s="36" t="s">
        <v>25</v>
      </c>
      <c r="E9" s="37">
        <f>E10+E11+E12</f>
        <v>5095</v>
      </c>
      <c r="F9" s="37">
        <f>F10+F11+F12</f>
        <v>751.6</v>
      </c>
      <c r="G9" s="37">
        <f>G10+G11+G12</f>
        <v>744.6</v>
      </c>
      <c r="H9" s="47">
        <f t="shared" si="0"/>
        <v>0.9906865353911655</v>
      </c>
    </row>
    <row r="10" spans="1:8" ht="30">
      <c r="A10" s="38" t="s">
        <v>90</v>
      </c>
      <c r="B10" s="39" t="s">
        <v>28</v>
      </c>
      <c r="C10" s="39" t="s">
        <v>81</v>
      </c>
      <c r="D10" s="39" t="s">
        <v>89</v>
      </c>
      <c r="E10" s="40">
        <v>828.5</v>
      </c>
      <c r="F10" s="50">
        <v>104.4</v>
      </c>
      <c r="G10" s="50">
        <v>125.1</v>
      </c>
      <c r="H10" s="51">
        <f t="shared" si="0"/>
        <v>1.1982758620689653</v>
      </c>
    </row>
    <row r="11" spans="1:8" ht="30">
      <c r="A11" s="38" t="s">
        <v>88</v>
      </c>
      <c r="B11" s="39" t="s">
        <v>28</v>
      </c>
      <c r="C11" s="39" t="s">
        <v>81</v>
      </c>
      <c r="D11" s="39" t="s">
        <v>87</v>
      </c>
      <c r="E11" s="40">
        <v>194.4</v>
      </c>
      <c r="F11" s="50">
        <v>48.6</v>
      </c>
      <c r="G11" s="50">
        <v>0</v>
      </c>
      <c r="H11" s="51">
        <f t="shared" si="0"/>
        <v>0</v>
      </c>
    </row>
    <row r="12" spans="1:8" ht="30">
      <c r="A12" s="38" t="s">
        <v>86</v>
      </c>
      <c r="B12" s="39" t="s">
        <v>28</v>
      </c>
      <c r="C12" s="39" t="s">
        <v>81</v>
      </c>
      <c r="D12" s="39" t="s">
        <v>80</v>
      </c>
      <c r="E12" s="40">
        <v>4072.1</v>
      </c>
      <c r="F12" s="50">
        <v>598.6</v>
      </c>
      <c r="G12" s="50">
        <v>619.5</v>
      </c>
      <c r="H12" s="51">
        <f t="shared" si="0"/>
        <v>1.0349148012028064</v>
      </c>
    </row>
    <row r="13" spans="1:8" s="48" customFormat="1" ht="73.5" customHeight="1">
      <c r="A13" s="35" t="s">
        <v>85</v>
      </c>
      <c r="B13" s="36" t="s">
        <v>28</v>
      </c>
      <c r="C13" s="36" t="s">
        <v>44</v>
      </c>
      <c r="D13" s="36" t="s">
        <v>25</v>
      </c>
      <c r="E13" s="37">
        <f>E14+E15+E16</f>
        <v>10542.900000000001</v>
      </c>
      <c r="F13" s="37">
        <f>F14+F15+F16</f>
        <v>1919.1000000000001</v>
      </c>
      <c r="G13" s="37">
        <f>G14+G15+G16</f>
        <v>1901.1999999999998</v>
      </c>
      <c r="H13" s="47">
        <f t="shared" si="0"/>
        <v>0.9906727111666925</v>
      </c>
    </row>
    <row r="14" spans="1:8" ht="15">
      <c r="A14" s="38" t="s">
        <v>84</v>
      </c>
      <c r="B14" s="39" t="s">
        <v>28</v>
      </c>
      <c r="C14" s="39" t="s">
        <v>44</v>
      </c>
      <c r="D14" s="39" t="s">
        <v>83</v>
      </c>
      <c r="E14" s="40">
        <v>953.7</v>
      </c>
      <c r="F14" s="50">
        <v>136.4</v>
      </c>
      <c r="G14" s="50">
        <v>161.1</v>
      </c>
      <c r="H14" s="51">
        <f t="shared" si="0"/>
        <v>1.1810850439882696</v>
      </c>
    </row>
    <row r="15" spans="1:8" ht="45">
      <c r="A15" s="38" t="s">
        <v>82</v>
      </c>
      <c r="B15" s="39" t="s">
        <v>28</v>
      </c>
      <c r="C15" s="39" t="s">
        <v>44</v>
      </c>
      <c r="D15" s="39" t="s">
        <v>79</v>
      </c>
      <c r="E15" s="40">
        <v>9584.2</v>
      </c>
      <c r="F15" s="50">
        <v>1782.7</v>
      </c>
      <c r="G15" s="50">
        <v>1740.1</v>
      </c>
      <c r="H15" s="51">
        <f t="shared" si="0"/>
        <v>0.9761036629831155</v>
      </c>
    </row>
    <row r="16" spans="1:8" ht="75">
      <c r="A16" s="38" t="s">
        <v>78</v>
      </c>
      <c r="B16" s="39" t="s">
        <v>28</v>
      </c>
      <c r="C16" s="39" t="s">
        <v>44</v>
      </c>
      <c r="D16" s="39" t="s">
        <v>43</v>
      </c>
      <c r="E16" s="40">
        <v>5</v>
      </c>
      <c r="F16" s="50">
        <v>0</v>
      </c>
      <c r="G16" s="50">
        <f>F16*I16</f>
        <v>0</v>
      </c>
      <c r="H16" s="51"/>
    </row>
    <row r="17" spans="1:8" s="48" customFormat="1" ht="14.25">
      <c r="A17" s="35" t="s">
        <v>77</v>
      </c>
      <c r="B17" s="36" t="s">
        <v>28</v>
      </c>
      <c r="C17" s="36" t="s">
        <v>76</v>
      </c>
      <c r="D17" s="36" t="s">
        <v>25</v>
      </c>
      <c r="E17" s="37">
        <v>200</v>
      </c>
      <c r="F17" s="49">
        <v>0</v>
      </c>
      <c r="G17" s="49">
        <f>F17*I17</f>
        <v>0</v>
      </c>
      <c r="H17" s="47"/>
    </row>
    <row r="18" spans="1:8" s="48" customFormat="1" ht="14.25">
      <c r="A18" s="35" t="s">
        <v>75</v>
      </c>
      <c r="B18" s="36" t="s">
        <v>28</v>
      </c>
      <c r="C18" s="36" t="s">
        <v>74</v>
      </c>
      <c r="D18" s="36" t="s">
        <v>25</v>
      </c>
      <c r="E18" s="37">
        <v>842</v>
      </c>
      <c r="F18" s="49">
        <v>112</v>
      </c>
      <c r="G18" s="49">
        <v>59.9</v>
      </c>
      <c r="H18" s="47">
        <f aca="true" t="shared" si="1" ref="H18:H26">G18/F18</f>
        <v>0.5348214285714286</v>
      </c>
    </row>
    <row r="19" spans="1:8" s="48" customFormat="1" ht="57">
      <c r="A19" s="35" t="s">
        <v>73</v>
      </c>
      <c r="B19" s="36" t="s">
        <v>28</v>
      </c>
      <c r="C19" s="36" t="s">
        <v>72</v>
      </c>
      <c r="D19" s="36" t="s">
        <v>25</v>
      </c>
      <c r="E19" s="37">
        <v>708</v>
      </c>
      <c r="F19" s="49">
        <v>42.5</v>
      </c>
      <c r="G19" s="49">
        <v>116.5</v>
      </c>
      <c r="H19" s="47">
        <f t="shared" si="1"/>
        <v>2.7411764705882353</v>
      </c>
    </row>
    <row r="20" spans="1:8" s="48" customFormat="1" ht="14.25">
      <c r="A20" s="35" t="s">
        <v>71</v>
      </c>
      <c r="B20" s="36" t="s">
        <v>28</v>
      </c>
      <c r="C20" s="36" t="s">
        <v>70</v>
      </c>
      <c r="D20" s="36" t="s">
        <v>25</v>
      </c>
      <c r="E20" s="37">
        <v>950</v>
      </c>
      <c r="F20" s="49">
        <v>142.5</v>
      </c>
      <c r="G20" s="49">
        <v>20.4</v>
      </c>
      <c r="H20" s="47">
        <f t="shared" si="1"/>
        <v>0.1431578947368421</v>
      </c>
    </row>
    <row r="21" spans="1:8" s="48" customFormat="1" ht="28.5">
      <c r="A21" s="35" t="s">
        <v>69</v>
      </c>
      <c r="B21" s="36" t="s">
        <v>28</v>
      </c>
      <c r="C21" s="36" t="s">
        <v>68</v>
      </c>
      <c r="D21" s="36" t="s">
        <v>25</v>
      </c>
      <c r="E21" s="37">
        <v>60</v>
      </c>
      <c r="F21" s="49">
        <v>0</v>
      </c>
      <c r="G21" s="49">
        <f>F21*I21</f>
        <v>0</v>
      </c>
      <c r="H21" s="47"/>
    </row>
    <row r="22" spans="1:8" s="48" customFormat="1" ht="14.25">
      <c r="A22" s="35" t="s">
        <v>67</v>
      </c>
      <c r="B22" s="36" t="s">
        <v>28</v>
      </c>
      <c r="C22" s="36" t="s">
        <v>59</v>
      </c>
      <c r="D22" s="36" t="s">
        <v>25</v>
      </c>
      <c r="E22" s="37">
        <f>E23+E24+E25+E26</f>
        <v>52053.3</v>
      </c>
      <c r="F22" s="37">
        <f>F23+F24+F25+F26</f>
        <v>908</v>
      </c>
      <c r="G22" s="37">
        <f>G23+G24+G25+G26</f>
        <v>2837.6000000000004</v>
      </c>
      <c r="H22" s="47">
        <f t="shared" si="1"/>
        <v>3.1251101321585906</v>
      </c>
    </row>
    <row r="23" spans="1:8" ht="30">
      <c r="A23" s="38" t="s">
        <v>66</v>
      </c>
      <c r="B23" s="39" t="s">
        <v>28</v>
      </c>
      <c r="C23" s="39" t="s">
        <v>59</v>
      </c>
      <c r="D23" s="39" t="s">
        <v>65</v>
      </c>
      <c r="E23" s="40">
        <f>22800+2000</f>
        <v>24800</v>
      </c>
      <c r="F23" s="50">
        <v>0</v>
      </c>
      <c r="G23" s="50">
        <v>2110</v>
      </c>
      <c r="H23" s="51"/>
    </row>
    <row r="24" spans="1:8" ht="45">
      <c r="A24" s="38" t="s">
        <v>64</v>
      </c>
      <c r="B24" s="39" t="s">
        <v>28</v>
      </c>
      <c r="C24" s="39" t="s">
        <v>59</v>
      </c>
      <c r="D24" s="39" t="s">
        <v>63</v>
      </c>
      <c r="E24" s="40">
        <v>300</v>
      </c>
      <c r="F24" s="50">
        <v>66</v>
      </c>
      <c r="G24" s="50">
        <v>219.8</v>
      </c>
      <c r="H24" s="51">
        <f t="shared" si="1"/>
        <v>3.3303030303030305</v>
      </c>
    </row>
    <row r="25" spans="1:8" ht="30">
      <c r="A25" s="38" t="s">
        <v>62</v>
      </c>
      <c r="B25" s="39" t="s">
        <v>28</v>
      </c>
      <c r="C25" s="39" t="s">
        <v>59</v>
      </c>
      <c r="D25" s="39" t="s">
        <v>61</v>
      </c>
      <c r="E25" s="40">
        <v>2500</v>
      </c>
      <c r="F25" s="50">
        <v>597.5</v>
      </c>
      <c r="G25" s="50">
        <v>81.8</v>
      </c>
      <c r="H25" s="51">
        <f t="shared" si="1"/>
        <v>0.13690376569037657</v>
      </c>
    </row>
    <row r="26" spans="1:8" ht="30">
      <c r="A26" s="38" t="s">
        <v>60</v>
      </c>
      <c r="B26" s="39" t="s">
        <v>28</v>
      </c>
      <c r="C26" s="39" t="s">
        <v>59</v>
      </c>
      <c r="D26" s="39" t="s">
        <v>58</v>
      </c>
      <c r="E26" s="40">
        <f>19453.3+5000</f>
        <v>24453.3</v>
      </c>
      <c r="F26" s="50">
        <v>244.5</v>
      </c>
      <c r="G26" s="50">
        <v>426</v>
      </c>
      <c r="H26" s="51">
        <f t="shared" si="1"/>
        <v>1.7423312883435582</v>
      </c>
    </row>
    <row r="27" spans="1:8" s="48" customFormat="1" ht="42.75">
      <c r="A27" s="35" t="s">
        <v>99</v>
      </c>
      <c r="B27" s="36" t="s">
        <v>28</v>
      </c>
      <c r="C27" s="36" t="s">
        <v>57</v>
      </c>
      <c r="D27" s="36" t="s">
        <v>25</v>
      </c>
      <c r="E27" s="37">
        <v>450</v>
      </c>
      <c r="F27" s="49">
        <v>22.5</v>
      </c>
      <c r="G27" s="49">
        <v>34</v>
      </c>
      <c r="H27" s="47">
        <f aca="true" t="shared" si="2" ref="H27:H34">G27/F27</f>
        <v>1.511111111111111</v>
      </c>
    </row>
    <row r="28" spans="1:8" s="48" customFormat="1" ht="28.5">
      <c r="A28" s="35" t="s">
        <v>56</v>
      </c>
      <c r="B28" s="36" t="s">
        <v>28</v>
      </c>
      <c r="C28" s="36" t="s">
        <v>55</v>
      </c>
      <c r="D28" s="36" t="s">
        <v>25</v>
      </c>
      <c r="E28" s="37">
        <v>2360</v>
      </c>
      <c r="F28" s="49">
        <v>165.2</v>
      </c>
      <c r="G28" s="49">
        <v>311.7</v>
      </c>
      <c r="H28" s="47">
        <f t="shared" si="2"/>
        <v>1.8868038740920097</v>
      </c>
    </row>
    <row r="29" spans="1:8" s="48" customFormat="1" ht="14.25">
      <c r="A29" s="35" t="s">
        <v>54</v>
      </c>
      <c r="B29" s="36" t="s">
        <v>28</v>
      </c>
      <c r="C29" s="36" t="s">
        <v>53</v>
      </c>
      <c r="D29" s="36" t="s">
        <v>25</v>
      </c>
      <c r="E29" s="37">
        <v>2172</v>
      </c>
      <c r="F29" s="49">
        <v>434.4</v>
      </c>
      <c r="G29" s="49">
        <v>420.6</v>
      </c>
      <c r="H29" s="47">
        <f t="shared" si="2"/>
        <v>0.9682320441988951</v>
      </c>
    </row>
    <row r="30" spans="1:8" s="48" customFormat="1" ht="14.25">
      <c r="A30" s="35" t="s">
        <v>52</v>
      </c>
      <c r="B30" s="36" t="s">
        <v>28</v>
      </c>
      <c r="C30" s="36" t="s">
        <v>51</v>
      </c>
      <c r="D30" s="36"/>
      <c r="E30" s="37">
        <v>256</v>
      </c>
      <c r="F30" s="49">
        <v>64</v>
      </c>
      <c r="G30" s="49">
        <v>40.8</v>
      </c>
      <c r="H30" s="47">
        <f t="shared" si="2"/>
        <v>0.6375</v>
      </c>
    </row>
    <row r="31" spans="1:8" s="48" customFormat="1" ht="14.25">
      <c r="A31" s="35" t="s">
        <v>50</v>
      </c>
      <c r="B31" s="36" t="s">
        <v>28</v>
      </c>
      <c r="C31" s="36" t="s">
        <v>42</v>
      </c>
      <c r="D31" s="36" t="s">
        <v>25</v>
      </c>
      <c r="E31" s="37">
        <f>E32+E33+E34</f>
        <v>12233</v>
      </c>
      <c r="F31" s="37">
        <f>F32+F33+F34</f>
        <v>2906.7000000000003</v>
      </c>
      <c r="G31" s="37">
        <f>G32+G33+G34</f>
        <v>2822.2</v>
      </c>
      <c r="H31" s="47">
        <f t="shared" si="2"/>
        <v>0.9709292324629303</v>
      </c>
    </row>
    <row r="32" spans="1:8" ht="30">
      <c r="A32" s="38" t="s">
        <v>49</v>
      </c>
      <c r="B32" s="39" t="s">
        <v>28</v>
      </c>
      <c r="C32" s="39" t="s">
        <v>42</v>
      </c>
      <c r="D32" s="39" t="s">
        <v>48</v>
      </c>
      <c r="E32" s="40">
        <v>2134.7</v>
      </c>
      <c r="F32" s="50">
        <v>382.1</v>
      </c>
      <c r="G32" s="50">
        <v>405.8</v>
      </c>
      <c r="H32" s="51">
        <f t="shared" si="2"/>
        <v>1.0620256477361947</v>
      </c>
    </row>
    <row r="33" spans="1:8" ht="30">
      <c r="A33" s="38" t="s">
        <v>47</v>
      </c>
      <c r="B33" s="39" t="s">
        <v>28</v>
      </c>
      <c r="C33" s="39" t="s">
        <v>42</v>
      </c>
      <c r="D33" s="39" t="s">
        <v>46</v>
      </c>
      <c r="E33" s="40">
        <v>8170.8</v>
      </c>
      <c r="F33" s="50">
        <v>2042.7</v>
      </c>
      <c r="G33" s="50">
        <v>2035.7</v>
      </c>
      <c r="H33" s="51">
        <f t="shared" si="2"/>
        <v>0.9965731629705782</v>
      </c>
    </row>
    <row r="34" spans="1:8" ht="30">
      <c r="A34" s="38" t="s">
        <v>45</v>
      </c>
      <c r="B34" s="39" t="s">
        <v>28</v>
      </c>
      <c r="C34" s="39" t="s">
        <v>42</v>
      </c>
      <c r="D34" s="39" t="s">
        <v>41</v>
      </c>
      <c r="E34" s="40">
        <v>1927.5</v>
      </c>
      <c r="F34" s="50">
        <v>481.9</v>
      </c>
      <c r="G34" s="50">
        <v>380.7</v>
      </c>
      <c r="H34" s="51">
        <f t="shared" si="2"/>
        <v>0.7899979248806807</v>
      </c>
    </row>
    <row r="35" spans="1:8" s="48" customFormat="1" ht="28.5">
      <c r="A35" s="35" t="s">
        <v>40</v>
      </c>
      <c r="B35" s="36" t="s">
        <v>28</v>
      </c>
      <c r="C35" s="36" t="s">
        <v>34</v>
      </c>
      <c r="D35" s="36" t="s">
        <v>25</v>
      </c>
      <c r="E35" s="37">
        <f>E36+E37+E38+E39</f>
        <v>2639</v>
      </c>
      <c r="F35" s="37">
        <f>F36+F37+F38+F39</f>
        <v>273</v>
      </c>
      <c r="G35" s="37">
        <f>G36+G37+G38+G39</f>
        <v>414.5</v>
      </c>
      <c r="H35" s="47">
        <f>G35/F35</f>
        <v>1.5183150183150182</v>
      </c>
    </row>
    <row r="36" spans="1:8" ht="30">
      <c r="A36" s="38" t="s">
        <v>39</v>
      </c>
      <c r="B36" s="39" t="s">
        <v>28</v>
      </c>
      <c r="C36" s="39" t="s">
        <v>34</v>
      </c>
      <c r="D36" s="39" t="s">
        <v>38</v>
      </c>
      <c r="E36" s="40">
        <v>380</v>
      </c>
      <c r="F36" s="50">
        <v>95</v>
      </c>
      <c r="G36" s="50">
        <v>246</v>
      </c>
      <c r="H36" s="51">
        <f>G36/F36</f>
        <v>2.5894736842105264</v>
      </c>
    </row>
    <row r="37" spans="1:8" ht="15">
      <c r="A37" s="38" t="s">
        <v>30</v>
      </c>
      <c r="B37" s="39" t="s">
        <v>28</v>
      </c>
      <c r="C37" s="39" t="s">
        <v>34</v>
      </c>
      <c r="D37" s="39" t="s">
        <v>38</v>
      </c>
      <c r="E37" s="40">
        <v>1575</v>
      </c>
      <c r="F37" s="50">
        <v>178</v>
      </c>
      <c r="G37" s="50">
        <v>168.5</v>
      </c>
      <c r="H37" s="51">
        <f>G37/F37</f>
        <v>0.9466292134831461</v>
      </c>
    </row>
    <row r="38" spans="1:8" ht="30">
      <c r="A38" s="38" t="s">
        <v>37</v>
      </c>
      <c r="B38" s="39" t="s">
        <v>28</v>
      </c>
      <c r="C38" s="39" t="s">
        <v>34</v>
      </c>
      <c r="D38" s="39" t="s">
        <v>36</v>
      </c>
      <c r="E38" s="40">
        <v>200</v>
      </c>
      <c r="F38" s="50">
        <v>0</v>
      </c>
      <c r="G38" s="50">
        <f>F38*I38</f>
        <v>0</v>
      </c>
      <c r="H38" s="51"/>
    </row>
    <row r="39" spans="1:8" ht="45">
      <c r="A39" s="38" t="s">
        <v>35</v>
      </c>
      <c r="B39" s="39" t="s">
        <v>28</v>
      </c>
      <c r="C39" s="39" t="s">
        <v>34</v>
      </c>
      <c r="D39" s="39" t="s">
        <v>33</v>
      </c>
      <c r="E39" s="40">
        <v>484</v>
      </c>
      <c r="F39" s="50">
        <v>0</v>
      </c>
      <c r="G39" s="50">
        <f>F39*I39</f>
        <v>0</v>
      </c>
      <c r="H39" s="51"/>
    </row>
    <row r="40" spans="1:8" s="48" customFormat="1" ht="14.25">
      <c r="A40" s="35" t="s">
        <v>32</v>
      </c>
      <c r="B40" s="36" t="s">
        <v>28</v>
      </c>
      <c r="C40" s="36" t="s">
        <v>29</v>
      </c>
      <c r="D40" s="36" t="s">
        <v>25</v>
      </c>
      <c r="E40" s="37">
        <v>2300</v>
      </c>
      <c r="F40" s="49">
        <v>503.7</v>
      </c>
      <c r="G40" s="49">
        <v>536.4</v>
      </c>
      <c r="H40" s="47">
        <f>G40/F40</f>
        <v>1.064919594997022</v>
      </c>
    </row>
    <row r="41" spans="1:8" s="48" customFormat="1" ht="14.25">
      <c r="A41" s="35" t="s">
        <v>31</v>
      </c>
      <c r="B41" s="36" t="s">
        <v>28</v>
      </c>
      <c r="C41" s="36" t="s">
        <v>27</v>
      </c>
      <c r="D41" s="36" t="s">
        <v>25</v>
      </c>
      <c r="E41" s="37">
        <v>990</v>
      </c>
      <c r="F41" s="49">
        <v>206.9</v>
      </c>
      <c r="G41" s="49">
        <v>248.5</v>
      </c>
      <c r="H41" s="47">
        <f>G41/F41</f>
        <v>1.2010633156114063</v>
      </c>
    </row>
    <row r="42" spans="1:8" s="48" customFormat="1" ht="14.25">
      <c r="A42" s="35" t="s">
        <v>26</v>
      </c>
      <c r="B42" s="36" t="s">
        <v>25</v>
      </c>
      <c r="C42" s="36" t="s">
        <v>25</v>
      </c>
      <c r="D42" s="36" t="s">
        <v>25</v>
      </c>
      <c r="E42" s="37">
        <f>E7</f>
        <v>94804.90000000001</v>
      </c>
      <c r="F42" s="49">
        <f>F7</f>
        <v>8595.2</v>
      </c>
      <c r="G42" s="49">
        <f>G7</f>
        <v>10671.6</v>
      </c>
      <c r="H42" s="47">
        <f>G42/F42</f>
        <v>1.2415766939687267</v>
      </c>
    </row>
    <row r="44" spans="1:8" s="52" customFormat="1" ht="15">
      <c r="A44" s="67" t="s">
        <v>23</v>
      </c>
      <c r="B44" s="67"/>
      <c r="C44" s="58" t="s">
        <v>24</v>
      </c>
      <c r="D44" s="58"/>
      <c r="E44" s="58"/>
      <c r="F44" s="58"/>
      <c r="G44" s="58"/>
      <c r="H44" s="58"/>
    </row>
    <row r="45" spans="1:8" s="52" customFormat="1" ht="15">
      <c r="A45" s="25"/>
      <c r="B45" s="25"/>
      <c r="C45" s="26"/>
      <c r="D45" s="26"/>
      <c r="E45" s="27"/>
      <c r="F45" s="28"/>
      <c r="G45" s="28"/>
      <c r="H45" s="29"/>
    </row>
    <row r="46" spans="1:8" s="52" customFormat="1" ht="15">
      <c r="A46" s="25" t="s">
        <v>20</v>
      </c>
      <c r="B46" s="25"/>
      <c r="C46" s="58" t="s">
        <v>21</v>
      </c>
      <c r="D46" s="58"/>
      <c r="E46" s="58"/>
      <c r="F46" s="58"/>
      <c r="G46" s="58"/>
      <c r="H46" s="58"/>
    </row>
    <row r="47" spans="3:8" ht="15">
      <c r="C47" s="53"/>
      <c r="D47" s="53"/>
      <c r="E47" s="54"/>
      <c r="F47" s="55"/>
      <c r="G47" s="55"/>
      <c r="H47" s="56"/>
    </row>
  </sheetData>
  <sheetProtection/>
  <mergeCells count="14">
    <mergeCell ref="G5:G6"/>
    <mergeCell ref="H5:H6"/>
    <mergeCell ref="F1:H1"/>
    <mergeCell ref="E2:H2"/>
    <mergeCell ref="C46:H46"/>
    <mergeCell ref="A3:H3"/>
    <mergeCell ref="E5:E6"/>
    <mergeCell ref="A44:B44"/>
    <mergeCell ref="A5:A6"/>
    <mergeCell ref="B5:B6"/>
    <mergeCell ref="C5:C6"/>
    <mergeCell ref="D5:D6"/>
    <mergeCell ref="C44:H44"/>
    <mergeCell ref="F5:F6"/>
  </mergeCells>
  <printOptions/>
  <pageMargins left="0.25" right="0.25" top="0.75" bottom="0.75" header="0.3" footer="0.3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2013-04-09T10:59:40Z</cp:lastPrinted>
  <dcterms:created xsi:type="dcterms:W3CDTF">2013-04-08T08:03:22Z</dcterms:created>
  <dcterms:modified xsi:type="dcterms:W3CDTF">2013-04-22T08:14:45Z</dcterms:modified>
  <cp:category/>
  <cp:version/>
  <cp:contentType/>
  <cp:contentStatus/>
</cp:coreProperties>
</file>