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Excel'!$1:$3</definedName>
  </definedNames>
  <calcPr fullCalcOnLoad="1"/>
</workbook>
</file>

<file path=xl/sharedStrings.xml><?xml version="1.0" encoding="utf-8"?>
<sst xmlns="http://schemas.openxmlformats.org/spreadsheetml/2006/main" count="139" uniqueCount="104">
  <si>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</si>
  <si>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</si>
  <si>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</si>
  <si>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</si>
  <si>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</si>
  <si>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</si>
  <si>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</si>
  <si>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</si>
  <si>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</si>
  <si>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</si>
  <si>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</si>
  <si>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</si>
  <si>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</si>
  <si>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</si>
  <si>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</si>
  <si>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Единый налог на вмененный доход для отдельных видов деятельности</t>
  </si>
  <si>
    <t>1 05 02010 02 0000 110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</si>
  <si>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</si>
  <si>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</si>
  <si>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</si>
  <si>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</si>
  <si>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</si>
  <si>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</si>
  <si>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</si>
  <si>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</si>
  <si>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</si>
  <si>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</si>
  <si>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</si>
  <si>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 переходящего в порядке наследования или дарения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</si>
  <si>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</si>
  <si>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</si>
  <si>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1 11 07000 00 0000 120</t>
  </si>
  <si>
    <t>Платежи от государственных и муниципальных унитарных предприятий</t>
  </si>
  <si>
    <t>954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</si>
  <si>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</si>
  <si>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</si>
  <si>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</si>
  <si>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</si>
  <si>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1 11 09000 00 0000 120</t>
  </si>
  <si>
    <t>1 11 09040 00 0000 120</t>
  </si>
  <si>
    <t>1 11 09043 03 0000 120</t>
  </si>
  <si>
    <t>1 13 00000 00 0000 000</t>
  </si>
  <si>
    <t>867</t>
  </si>
  <si>
    <t>Средства, составляющие восстановительную стоимость зелёных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</si>
  <si>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</si>
  <si>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</si>
  <si>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</si>
  <si>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</si>
  <si>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</si>
  <si>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</si>
  <si>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857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</si>
  <si>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</si>
  <si>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</si>
  <si>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</si>
  <si>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</si>
  <si>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</si>
  <si>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</si>
  <si>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</si>
  <si>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</si>
  <si>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</si>
  <si>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</si>
  <si>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</si>
  <si>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</si>
  <si>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</si>
  <si>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</si>
  <si>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</si>
  <si>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</si>
  <si>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</si>
  <si>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</si>
  <si>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</si>
  <si>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</si>
  <si>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</si>
  <si>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</si>
  <si>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</si>
  <si>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тыс. руб.</t>
  </si>
  <si>
    <t>Исполнитель:</t>
  </si>
  <si>
    <t>К.Е.Спиридонов</t>
  </si>
  <si>
    <t>Итого:</t>
  </si>
  <si>
    <t>Глава местной администрации:</t>
  </si>
  <si>
    <t>И.Г.Теплых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</si>
  <si>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</si>
  <si>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</si>
  <si>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1 05 01012 01 0000 110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</si>
  <si>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</si>
  <si>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</si>
  <si>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1 17 01030 03 0000 180</t>
  </si>
  <si>
    <t>1 05 01050 01 0000 110</t>
  </si>
  <si>
    <t>Минимальный налог, зачисляемый в бюджеты субъектов Российской Федерации</t>
  </si>
  <si>
    <t>1 16 06000 01 0000140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</si>
  <si>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</si>
  <si>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1 13 02993 03 0100 130</t>
  </si>
  <si>
    <t>1 13 02993 03 0000 130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</si>
  <si>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</si>
  <si>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</si>
  <si>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</si>
  <si>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</si>
  <si>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 компенсации затрат бюджетов 
внутригородских муниципальных образований городов 
федерального значения Москвы и Санкт-Петербурга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</si>
  <si>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</si>
  <si>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 Санкт-Петербурга на выполнение отдельного государственного полномочия Санкт-Петербурга по 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</si>
  <si>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ДОХОДЫ ОТ ОКАЗАНИЯ ПЛАТНЫХ УСЛУГ (РАБОТ) И КОМПЕНСАЦИИ ЗАТРАТ ГОСУДАРСТВА</t>
  </si>
  <si>
    <t>Утверждено на 2012 год</t>
  </si>
  <si>
    <t>Исполнено за 2012 год</t>
  </si>
  <si>
    <t>%</t>
  </si>
  <si>
    <t>Отчет об исполнении доходной части бюджета МО № 54 за 2012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</si>
</sst>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0.0%"/>
  </numFmts>
  <fonts count="38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0" borderId="0" xfId="0" applyNumberFormat="1" applyAlignment="1">
      <alignment wrapText="1"/>
    </xf>
    <xf numFmtId="0" fontId="1" fillId="0" borderId="10" xfId="0" applyFont="1" applyFill="1" applyBorder="1" applyAlignment="1">
      <alignment wrapText="1"/>
    </xf>
    <xf numFmtId="174" fontId="1" fillId="0" borderId="10" xfId="0" applyNumberFormat="1" applyFont="1" applyFill="1" applyBorder="1" applyAlignment="1">
      <alignment horizontal="right" wrapText="1"/>
    </xf>
    <xf numFmtId="0" fontId="18" fillId="0" borderId="0" xfId="0" applyFont="1" applyAlignment="1">
      <alignment wrapText="1"/>
    </xf>
    <xf numFmtId="174" fontId="18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wrapText="1"/>
    </xf>
    <xf numFmtId="0" fontId="18" fillId="0" borderId="0" xfId="0" applyFont="1" applyAlignment="1">
      <alignment horizontal="left" wrapText="1"/>
    </xf>
    <xf numFmtId="174" fontId="18" fillId="0" borderId="0" xfId="0" applyNumberFormat="1" applyFont="1" applyAlignment="1">
      <alignment horizontal="right" wrapText="1"/>
    </xf>
    <xf numFmtId="0" fontId="2" fillId="0" borderId="10" xfId="0" applyFont="1" applyFill="1" applyBorder="1" applyAlignment="1">
      <alignment wrapText="1"/>
    </xf>
    <xf numFmtId="174" fontId="2" fillId="0" borderId="10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74" fontId="1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174" fontId="1" fillId="0" borderId="11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174" fontId="1" fillId="0" borderId="12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174" fontId="0" fillId="0" borderId="10" xfId="0" applyNumberFormat="1" applyBorder="1" applyAlignment="1">
      <alignment/>
    </xf>
    <xf numFmtId="174" fontId="0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6" fontId="20" fillId="0" borderId="10" xfId="0" applyNumberFormat="1" applyFon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15" zoomScalePageLayoutView="0" workbookViewId="0" topLeftCell="A1">
      <selection activeCell="D3" sqref="D3"/>
    </sheetView>
  </sheetViews>
  <sheetFormatPr defaultColWidth="9.140625" defaultRowHeight="12.75"/>
  <cols>
    <col min="1" max="1" width="15.7109375" style="17" customWidth="1"/>
    <col min="2" max="2" width="20.421875" style="1" bestFit="1" customWidth="1"/>
    <col min="3" max="3" width="55.8515625" style="1" customWidth="1"/>
    <col min="4" max="4" width="12.28125" style="2" customWidth="1"/>
    <col min="5" max="5" width="11.28125" style="0" customWidth="1"/>
  </cols>
  <sheetData>
    <row r="1" spans="1:6" ht="15.75" customHeight="1">
      <c r="A1" s="32" t="s">
        <v>103</v>
      </c>
      <c r="B1" s="32"/>
      <c r="C1" s="32"/>
      <c r="D1" s="32"/>
      <c r="E1" s="32"/>
      <c r="F1" s="32"/>
    </row>
    <row r="2" spans="1:5" ht="12.75">
      <c r="A2" s="12"/>
      <c r="B2" s="5"/>
      <c r="C2" s="5"/>
      <c r="D2" s="6"/>
      <c r="E2" s="6" t="s">
        <v>74</v>
      </c>
    </row>
    <row r="3" spans="1:6" ht="45">
      <c r="A3" s="13" t="s">
        <v>0</v>
      </c>
      <c r="B3" s="13" t="s">
        <v>1</v>
      </c>
      <c r="C3" s="13" t="s">
        <v>2</v>
      </c>
      <c r="D3" s="14" t="s">
        <v>100</v>
      </c>
      <c r="E3" s="13" t="s">
        <v>101</v>
      </c>
      <c r="F3" s="13" t="s">
        <v>102</v>
      </c>
    </row>
    <row r="4" spans="1:6" ht="16.5" customHeight="1">
      <c r="A4" s="15" t="s">
        <v>3</v>
      </c>
      <c r="B4" s="10" t="s">
        <v>4</v>
      </c>
      <c r="C4" s="10" t="s">
        <v>5</v>
      </c>
      <c r="D4" s="11">
        <f>D5+D14+D17+D20+D27+D30</f>
        <v>62178</v>
      </c>
      <c r="E4" s="11">
        <f>E5+E14+E17+E20+E27+E30</f>
        <v>64179.99999999999</v>
      </c>
      <c r="F4" s="37">
        <f>E4/D4</f>
        <v>1.0321978834957701</v>
      </c>
    </row>
    <row r="5" spans="1:6" ht="13.5" customHeight="1">
      <c r="A5" s="15" t="s">
        <v>3</v>
      </c>
      <c r="B5" s="10" t="s">
        <v>6</v>
      </c>
      <c r="C5" s="10" t="s">
        <v>7</v>
      </c>
      <c r="D5" s="11">
        <f>D6+D12+D13+D11+D10</f>
        <v>47544.799999999996</v>
      </c>
      <c r="E5" s="11">
        <f>E6+E12+E13+E11+E10</f>
        <v>49687</v>
      </c>
      <c r="F5" s="37">
        <f aca="true" t="shared" si="0" ref="F5:F48">E5/D5</f>
        <v>1.0450564520199896</v>
      </c>
    </row>
    <row r="6" spans="1:6" ht="30">
      <c r="A6" s="16" t="s">
        <v>3</v>
      </c>
      <c r="B6" s="3" t="s">
        <v>8</v>
      </c>
      <c r="C6" s="3" t="s">
        <v>9</v>
      </c>
      <c r="D6" s="4">
        <f>D7+D9</f>
        <v>37643.2</v>
      </c>
      <c r="E6" s="4">
        <f>E7+E9+E8</f>
        <v>39524</v>
      </c>
      <c r="F6" s="36">
        <f t="shared" si="0"/>
        <v>1.049963871296808</v>
      </c>
    </row>
    <row r="7" spans="1:6" ht="30">
      <c r="A7" s="16" t="s">
        <v>10</v>
      </c>
      <c r="B7" s="3" t="s">
        <v>12</v>
      </c>
      <c r="C7" s="3" t="s">
        <v>11</v>
      </c>
      <c r="D7" s="4">
        <f>27398+3100+3186.6-1890.4+770</f>
        <v>32564.199999999997</v>
      </c>
      <c r="E7" s="34">
        <v>34471.6</v>
      </c>
      <c r="F7" s="36">
        <f t="shared" si="0"/>
        <v>1.058573525528034</v>
      </c>
    </row>
    <row r="8" spans="1:6" ht="45">
      <c r="A8" s="16">
        <v>182</v>
      </c>
      <c r="B8" s="7" t="s">
        <v>82</v>
      </c>
      <c r="C8" s="7" t="s">
        <v>80</v>
      </c>
      <c r="D8" s="4">
        <v>0</v>
      </c>
      <c r="E8" s="34">
        <v>-201.1</v>
      </c>
      <c r="F8" s="36"/>
    </row>
    <row r="9" spans="1:6" ht="45">
      <c r="A9" s="16" t="s">
        <v>10</v>
      </c>
      <c r="B9" s="3" t="s">
        <v>14</v>
      </c>
      <c r="C9" s="3" t="s">
        <v>13</v>
      </c>
      <c r="D9" s="4">
        <f>3626-1+2000-546</f>
        <v>5079</v>
      </c>
      <c r="E9" s="34">
        <v>5253.5</v>
      </c>
      <c r="F9" s="36">
        <f t="shared" si="0"/>
        <v>1.0343571569206538</v>
      </c>
    </row>
    <row r="10" spans="1:6" ht="60">
      <c r="A10" s="16">
        <v>182</v>
      </c>
      <c r="B10" s="7" t="s">
        <v>81</v>
      </c>
      <c r="C10" s="7" t="s">
        <v>92</v>
      </c>
      <c r="D10" s="4">
        <v>40</v>
      </c>
      <c r="E10" s="34">
        <v>39</v>
      </c>
      <c r="F10" s="36">
        <f t="shared" si="0"/>
        <v>0.975</v>
      </c>
    </row>
    <row r="11" spans="1:6" ht="30">
      <c r="A11" s="16">
        <v>182</v>
      </c>
      <c r="B11" s="24" t="s">
        <v>86</v>
      </c>
      <c r="C11" s="24" t="s">
        <v>87</v>
      </c>
      <c r="D11" s="4">
        <f>1+3000-700-56</f>
        <v>2245</v>
      </c>
      <c r="E11" s="34">
        <v>2244.2</v>
      </c>
      <c r="F11" s="36">
        <f t="shared" si="0"/>
        <v>0.9996436525612471</v>
      </c>
    </row>
    <row r="12" spans="1:6" ht="30">
      <c r="A12" s="16" t="s">
        <v>10</v>
      </c>
      <c r="B12" s="3" t="s">
        <v>16</v>
      </c>
      <c r="C12" s="3" t="s">
        <v>15</v>
      </c>
      <c r="D12" s="4">
        <f>8227.6-50-626</f>
        <v>7551.6</v>
      </c>
      <c r="E12" s="34">
        <v>7822.4</v>
      </c>
      <c r="F12" s="36">
        <f t="shared" si="0"/>
        <v>1.0358599502092272</v>
      </c>
    </row>
    <row r="13" spans="1:6" ht="45">
      <c r="A13" s="16">
        <v>182</v>
      </c>
      <c r="B13" s="7" t="s">
        <v>83</v>
      </c>
      <c r="C13" s="3" t="s">
        <v>84</v>
      </c>
      <c r="D13" s="4">
        <f>50+15</f>
        <v>65</v>
      </c>
      <c r="E13" s="34">
        <v>57.4</v>
      </c>
      <c r="F13" s="36">
        <f t="shared" si="0"/>
        <v>0.8830769230769231</v>
      </c>
    </row>
    <row r="14" spans="1:6" ht="14.25" customHeight="1">
      <c r="A14" s="15" t="s">
        <v>3</v>
      </c>
      <c r="B14" s="10" t="s">
        <v>17</v>
      </c>
      <c r="C14" s="10" t="s">
        <v>18</v>
      </c>
      <c r="D14" s="11">
        <f>D15</f>
        <v>8591.2</v>
      </c>
      <c r="E14" s="11">
        <f>E15</f>
        <v>8411.2</v>
      </c>
      <c r="F14" s="37">
        <f t="shared" si="0"/>
        <v>0.9790483285222088</v>
      </c>
    </row>
    <row r="15" spans="1:6" ht="14.25" customHeight="1">
      <c r="A15" s="16" t="s">
        <v>3</v>
      </c>
      <c r="B15" s="3" t="s">
        <v>19</v>
      </c>
      <c r="C15" s="3" t="s">
        <v>20</v>
      </c>
      <c r="D15" s="4">
        <f>D16</f>
        <v>8591.2</v>
      </c>
      <c r="E15" s="4">
        <f>E16</f>
        <v>8411.2</v>
      </c>
      <c r="F15" s="36">
        <f t="shared" si="0"/>
        <v>0.9790483285222088</v>
      </c>
    </row>
    <row r="16" spans="1:6" ht="75">
      <c r="A16" s="16" t="s">
        <v>10</v>
      </c>
      <c r="B16" s="3" t="s">
        <v>21</v>
      </c>
      <c r="C16" s="3" t="s">
        <v>22</v>
      </c>
      <c r="D16" s="4">
        <f>15861.2-6500-770</f>
        <v>8591.2</v>
      </c>
      <c r="E16" s="34">
        <v>8411.2</v>
      </c>
      <c r="F16" s="36">
        <f t="shared" si="0"/>
        <v>0.9790483285222088</v>
      </c>
    </row>
    <row r="17" spans="1:6" ht="29.25" customHeight="1">
      <c r="A17" s="15" t="s">
        <v>3</v>
      </c>
      <c r="B17" s="10" t="s">
        <v>23</v>
      </c>
      <c r="C17" s="10" t="s">
        <v>24</v>
      </c>
      <c r="D17" s="11">
        <f>D18</f>
        <v>0.8000000000000007</v>
      </c>
      <c r="E17" s="11">
        <f>E18</f>
        <v>0.8</v>
      </c>
      <c r="F17" s="36">
        <f t="shared" si="0"/>
        <v>0.9999999999999991</v>
      </c>
    </row>
    <row r="18" spans="1:6" ht="15" customHeight="1">
      <c r="A18" s="16" t="s">
        <v>3</v>
      </c>
      <c r="B18" s="3" t="s">
        <v>25</v>
      </c>
      <c r="C18" s="3" t="s">
        <v>26</v>
      </c>
      <c r="D18" s="4">
        <f>D19</f>
        <v>0.8000000000000007</v>
      </c>
      <c r="E18" s="4">
        <f>E19</f>
        <v>0.8</v>
      </c>
      <c r="F18" s="36">
        <f t="shared" si="0"/>
        <v>0.9999999999999991</v>
      </c>
    </row>
    <row r="19" spans="1:6" ht="30">
      <c r="A19" s="16" t="s">
        <v>10</v>
      </c>
      <c r="B19" s="3" t="s">
        <v>27</v>
      </c>
      <c r="C19" s="3" t="s">
        <v>28</v>
      </c>
      <c r="D19" s="4">
        <f>27-26.2</f>
        <v>0.8000000000000007</v>
      </c>
      <c r="E19" s="34">
        <v>0.8</v>
      </c>
      <c r="F19" s="36">
        <f t="shared" si="0"/>
        <v>0.9999999999999991</v>
      </c>
    </row>
    <row r="20" spans="1:6" ht="45">
      <c r="A20" s="15" t="s">
        <v>3</v>
      </c>
      <c r="B20" s="10" t="s">
        <v>29</v>
      </c>
      <c r="C20" s="10" t="s">
        <v>30</v>
      </c>
      <c r="D20" s="11">
        <f>D21+D24</f>
        <v>1794.1</v>
      </c>
      <c r="E20" s="11">
        <f>E21+E24</f>
        <v>1796.2</v>
      </c>
      <c r="F20" s="37">
        <f t="shared" si="0"/>
        <v>1.0011705033164262</v>
      </c>
    </row>
    <row r="21" spans="1:6" ht="30">
      <c r="A21" s="18" t="s">
        <v>3</v>
      </c>
      <c r="B21" s="19" t="s">
        <v>31</v>
      </c>
      <c r="C21" s="19" t="s">
        <v>32</v>
      </c>
      <c r="D21" s="20">
        <f>D22</f>
        <v>0</v>
      </c>
      <c r="E21" s="20">
        <f>E22</f>
        <v>0</v>
      </c>
      <c r="F21" s="36"/>
    </row>
    <row r="22" spans="1:6" ht="48" customHeight="1">
      <c r="A22" s="16" t="s">
        <v>33</v>
      </c>
      <c r="B22" s="3" t="s">
        <v>34</v>
      </c>
      <c r="C22" s="3" t="s">
        <v>35</v>
      </c>
      <c r="D22" s="4">
        <f>D23</f>
        <v>0</v>
      </c>
      <c r="E22" s="4">
        <f>E23</f>
        <v>0</v>
      </c>
      <c r="F22" s="36"/>
    </row>
    <row r="23" spans="1:6" ht="90">
      <c r="A23" s="21" t="s">
        <v>33</v>
      </c>
      <c r="B23" s="22" t="s">
        <v>36</v>
      </c>
      <c r="C23" s="22" t="s">
        <v>37</v>
      </c>
      <c r="D23" s="23">
        <v>0</v>
      </c>
      <c r="E23" s="34">
        <v>0</v>
      </c>
      <c r="F23" s="36"/>
    </row>
    <row r="24" spans="1:6" ht="90">
      <c r="A24" s="16" t="s">
        <v>3</v>
      </c>
      <c r="B24" s="3" t="s">
        <v>38</v>
      </c>
      <c r="C24" s="7" t="s">
        <v>93</v>
      </c>
      <c r="D24" s="4">
        <f>D25</f>
        <v>1794.1</v>
      </c>
      <c r="E24" s="4">
        <f>E25</f>
        <v>1796.2</v>
      </c>
      <c r="F24" s="36">
        <f t="shared" si="0"/>
        <v>1.0011705033164262</v>
      </c>
    </row>
    <row r="25" spans="1:6" ht="90">
      <c r="A25" s="16" t="s">
        <v>33</v>
      </c>
      <c r="B25" s="3" t="s">
        <v>39</v>
      </c>
      <c r="C25" s="7" t="s">
        <v>94</v>
      </c>
      <c r="D25" s="4">
        <f>D26</f>
        <v>1794.1</v>
      </c>
      <c r="E25" s="4">
        <f>E26</f>
        <v>1796.2</v>
      </c>
      <c r="F25" s="36">
        <f t="shared" si="0"/>
        <v>1.0011705033164262</v>
      </c>
    </row>
    <row r="26" spans="1:6" ht="120">
      <c r="A26" s="16" t="s">
        <v>33</v>
      </c>
      <c r="B26" s="3" t="s">
        <v>40</v>
      </c>
      <c r="C26" s="7" t="s">
        <v>95</v>
      </c>
      <c r="D26" s="4">
        <f>1350+400+44.1</f>
        <v>1794.1</v>
      </c>
      <c r="E26" s="34">
        <v>1796.2</v>
      </c>
      <c r="F26" s="36">
        <f t="shared" si="0"/>
        <v>1.0011705033164262</v>
      </c>
    </row>
    <row r="27" spans="1:6" ht="30">
      <c r="A27" s="15" t="s">
        <v>3</v>
      </c>
      <c r="B27" s="10" t="s">
        <v>41</v>
      </c>
      <c r="C27" s="10" t="s">
        <v>99</v>
      </c>
      <c r="D27" s="11">
        <f>D28</f>
        <v>994</v>
      </c>
      <c r="E27" s="11">
        <f>E28</f>
        <v>993.7</v>
      </c>
      <c r="F27" s="36">
        <f t="shared" si="0"/>
        <v>0.9996981891348089</v>
      </c>
    </row>
    <row r="28" spans="1:6" ht="45">
      <c r="A28" s="16" t="s">
        <v>33</v>
      </c>
      <c r="B28" s="7" t="s">
        <v>91</v>
      </c>
      <c r="C28" s="7" t="s">
        <v>96</v>
      </c>
      <c r="D28" s="4">
        <f>D29</f>
        <v>994</v>
      </c>
      <c r="E28" s="4">
        <f>E29</f>
        <v>993.7</v>
      </c>
      <c r="F28" s="36">
        <f t="shared" si="0"/>
        <v>0.9996981891348089</v>
      </c>
    </row>
    <row r="29" spans="1:6" ht="75">
      <c r="A29" s="16" t="s">
        <v>42</v>
      </c>
      <c r="B29" s="7" t="s">
        <v>90</v>
      </c>
      <c r="C29" s="7" t="s">
        <v>43</v>
      </c>
      <c r="D29" s="4">
        <f>727-500+767</f>
        <v>994</v>
      </c>
      <c r="E29" s="34">
        <v>993.7</v>
      </c>
      <c r="F29" s="36">
        <f t="shared" si="0"/>
        <v>0.9996981891348089</v>
      </c>
    </row>
    <row r="30" spans="1:6" ht="16.5" customHeight="1">
      <c r="A30" s="15" t="s">
        <v>3</v>
      </c>
      <c r="B30" s="10" t="s">
        <v>44</v>
      </c>
      <c r="C30" s="10" t="s">
        <v>45</v>
      </c>
      <c r="D30" s="11">
        <f>D32+D31</f>
        <v>3253.1</v>
      </c>
      <c r="E30" s="11">
        <f>E32+E31</f>
        <v>3291.1</v>
      </c>
      <c r="F30" s="37">
        <f t="shared" si="0"/>
        <v>1.011681165657373</v>
      </c>
    </row>
    <row r="31" spans="1:6" s="26" customFormat="1" ht="61.5" customHeight="1">
      <c r="A31" s="25">
        <v>182</v>
      </c>
      <c r="B31" s="24" t="s">
        <v>88</v>
      </c>
      <c r="C31" s="24" t="s">
        <v>89</v>
      </c>
      <c r="D31" s="4">
        <f>20+101+59.6</f>
        <v>180.6</v>
      </c>
      <c r="E31" s="35">
        <v>187.6</v>
      </c>
      <c r="F31" s="36">
        <f t="shared" si="0"/>
        <v>1.0387596899224807</v>
      </c>
    </row>
    <row r="32" spans="1:6" ht="30">
      <c r="A32" s="16" t="s">
        <v>3</v>
      </c>
      <c r="B32" s="3" t="s">
        <v>46</v>
      </c>
      <c r="C32" s="3" t="s">
        <v>47</v>
      </c>
      <c r="D32" s="4">
        <f>D33</f>
        <v>3072.5</v>
      </c>
      <c r="E32" s="4">
        <f>E33</f>
        <v>3103.5</v>
      </c>
      <c r="F32" s="36">
        <f t="shared" si="0"/>
        <v>1.0100895036615134</v>
      </c>
    </row>
    <row r="33" spans="1:6" ht="58.5" customHeight="1">
      <c r="A33" s="16" t="s">
        <v>3</v>
      </c>
      <c r="B33" s="3" t="s">
        <v>48</v>
      </c>
      <c r="C33" s="3" t="s">
        <v>49</v>
      </c>
      <c r="D33" s="4">
        <f>D34</f>
        <v>3072.5</v>
      </c>
      <c r="E33" s="4">
        <f>E34</f>
        <v>3103.5</v>
      </c>
      <c r="F33" s="36">
        <f t="shared" si="0"/>
        <v>1.0100895036615134</v>
      </c>
    </row>
    <row r="34" spans="1:6" ht="57.75" customHeight="1">
      <c r="A34" s="21" t="s">
        <v>50</v>
      </c>
      <c r="B34" s="22" t="s">
        <v>48</v>
      </c>
      <c r="C34" s="22" t="s">
        <v>49</v>
      </c>
      <c r="D34" s="23">
        <f>D35+D36</f>
        <v>3072.5</v>
      </c>
      <c r="E34" s="23">
        <f>E35+E36</f>
        <v>3103.5</v>
      </c>
      <c r="F34" s="36">
        <f t="shared" si="0"/>
        <v>1.0100895036615134</v>
      </c>
    </row>
    <row r="35" spans="1:6" ht="60">
      <c r="A35" s="16" t="s">
        <v>50</v>
      </c>
      <c r="B35" s="3" t="s">
        <v>51</v>
      </c>
      <c r="C35" s="3" t="s">
        <v>52</v>
      </c>
      <c r="D35" s="4">
        <f>3713.2-20-450-173.2</f>
        <v>3070</v>
      </c>
      <c r="E35" s="34">
        <v>3101</v>
      </c>
      <c r="F35" s="36">
        <f t="shared" si="0"/>
        <v>1.0100977198697068</v>
      </c>
    </row>
    <row r="36" spans="1:6" ht="59.25" customHeight="1">
      <c r="A36" s="16" t="s">
        <v>50</v>
      </c>
      <c r="B36" s="3" t="s">
        <v>53</v>
      </c>
      <c r="C36" s="3" t="s">
        <v>54</v>
      </c>
      <c r="D36" s="4">
        <f>125.6-123.1</f>
        <v>2.5</v>
      </c>
      <c r="E36" s="34">
        <v>2.5</v>
      </c>
      <c r="F36" s="36">
        <f t="shared" si="0"/>
        <v>1</v>
      </c>
    </row>
    <row r="37" spans="1:6" ht="45">
      <c r="A37" s="16">
        <v>182</v>
      </c>
      <c r="B37" s="7" t="s">
        <v>85</v>
      </c>
      <c r="C37" s="7" t="s">
        <v>97</v>
      </c>
      <c r="D37" s="4">
        <v>0</v>
      </c>
      <c r="E37" s="34">
        <v>0</v>
      </c>
      <c r="F37" s="36"/>
    </row>
    <row r="38" spans="1:6" ht="13.5" customHeight="1">
      <c r="A38" s="15" t="s">
        <v>3</v>
      </c>
      <c r="B38" s="10" t="s">
        <v>55</v>
      </c>
      <c r="C38" s="10" t="s">
        <v>56</v>
      </c>
      <c r="D38" s="11">
        <f>D39</f>
        <v>11460.2</v>
      </c>
      <c r="E38" s="11">
        <f>E39</f>
        <v>11003.2</v>
      </c>
      <c r="F38" s="37">
        <f t="shared" si="0"/>
        <v>0.9601228599849916</v>
      </c>
    </row>
    <row r="39" spans="1:6" ht="30">
      <c r="A39" s="16" t="s">
        <v>3</v>
      </c>
      <c r="B39" s="3" t="s">
        <v>57</v>
      </c>
      <c r="C39" s="3" t="s">
        <v>58</v>
      </c>
      <c r="D39" s="4">
        <f>D40+D44</f>
        <v>11460.2</v>
      </c>
      <c r="E39" s="4">
        <f>E40+E44</f>
        <v>11003.2</v>
      </c>
      <c r="F39" s="36">
        <f t="shared" si="0"/>
        <v>0.9601228599849916</v>
      </c>
    </row>
    <row r="40" spans="1:6" ht="45">
      <c r="A40" s="16" t="s">
        <v>3</v>
      </c>
      <c r="B40" s="3" t="s">
        <v>59</v>
      </c>
      <c r="C40" s="3" t="s">
        <v>60</v>
      </c>
      <c r="D40" s="4">
        <f>D41</f>
        <v>1987.2</v>
      </c>
      <c r="E40" s="4">
        <f>E41</f>
        <v>1987.2</v>
      </c>
      <c r="F40" s="36">
        <f t="shared" si="0"/>
        <v>1</v>
      </c>
    </row>
    <row r="41" spans="1:6" ht="60">
      <c r="A41" s="16" t="s">
        <v>3</v>
      </c>
      <c r="B41" s="3" t="s">
        <v>61</v>
      </c>
      <c r="C41" s="3" t="s">
        <v>62</v>
      </c>
      <c r="D41" s="4">
        <f>D42+D43</f>
        <v>1987.2</v>
      </c>
      <c r="E41" s="4">
        <f>E42+E43</f>
        <v>1987.2</v>
      </c>
      <c r="F41" s="36">
        <f t="shared" si="0"/>
        <v>1</v>
      </c>
    </row>
    <row r="42" spans="1:6" ht="75">
      <c r="A42" s="16" t="s">
        <v>33</v>
      </c>
      <c r="B42" s="3" t="s">
        <v>63</v>
      </c>
      <c r="C42" s="3" t="s">
        <v>64</v>
      </c>
      <c r="D42" s="4">
        <v>1920.2</v>
      </c>
      <c r="E42" s="34">
        <v>1920.2</v>
      </c>
      <c r="F42" s="36">
        <f t="shared" si="0"/>
        <v>1</v>
      </c>
    </row>
    <row r="43" spans="1:6" ht="105">
      <c r="A43" s="16" t="s">
        <v>33</v>
      </c>
      <c r="B43" s="3" t="s">
        <v>65</v>
      </c>
      <c r="C43" s="7" t="s">
        <v>98</v>
      </c>
      <c r="D43" s="4">
        <v>67</v>
      </c>
      <c r="E43" s="34">
        <v>67</v>
      </c>
      <c r="F43" s="36">
        <f t="shared" si="0"/>
        <v>1</v>
      </c>
    </row>
    <row r="44" spans="1:6" ht="60">
      <c r="A44" s="16" t="s">
        <v>3</v>
      </c>
      <c r="B44" s="3" t="s">
        <v>66</v>
      </c>
      <c r="C44" s="3" t="s">
        <v>67</v>
      </c>
      <c r="D44" s="4">
        <f>D45</f>
        <v>9473</v>
      </c>
      <c r="E44" s="4">
        <f>E45</f>
        <v>9016</v>
      </c>
      <c r="F44" s="36">
        <f t="shared" si="0"/>
        <v>0.9517576269397234</v>
      </c>
    </row>
    <row r="45" spans="1:6" ht="75">
      <c r="A45" s="18" t="s">
        <v>3</v>
      </c>
      <c r="B45" s="19" t="s">
        <v>68</v>
      </c>
      <c r="C45" s="19" t="s">
        <v>69</v>
      </c>
      <c r="D45" s="20">
        <f>D46+D47</f>
        <v>9473</v>
      </c>
      <c r="E45" s="20">
        <f>E46+E47</f>
        <v>9016</v>
      </c>
      <c r="F45" s="36">
        <f t="shared" si="0"/>
        <v>0.9517576269397234</v>
      </c>
    </row>
    <row r="46" spans="1:6" ht="45">
      <c r="A46" s="16" t="s">
        <v>33</v>
      </c>
      <c r="B46" s="3" t="s">
        <v>70</v>
      </c>
      <c r="C46" s="3" t="s">
        <v>71</v>
      </c>
      <c r="D46" s="4">
        <v>7738.7</v>
      </c>
      <c r="E46" s="34">
        <v>7423</v>
      </c>
      <c r="F46" s="36">
        <f t="shared" si="0"/>
        <v>0.9592050344373086</v>
      </c>
    </row>
    <row r="47" spans="1:6" ht="45">
      <c r="A47" s="21" t="s">
        <v>33</v>
      </c>
      <c r="B47" s="22" t="s">
        <v>72</v>
      </c>
      <c r="C47" s="22" t="s">
        <v>73</v>
      </c>
      <c r="D47" s="23">
        <v>1734.3</v>
      </c>
      <c r="E47" s="34">
        <v>1593</v>
      </c>
      <c r="F47" s="36">
        <f t="shared" si="0"/>
        <v>0.9185262065386611</v>
      </c>
    </row>
    <row r="48" spans="1:6" ht="15">
      <c r="A48" s="29" t="s">
        <v>77</v>
      </c>
      <c r="B48" s="30"/>
      <c r="C48" s="31"/>
      <c r="D48" s="11">
        <f>D4+D38</f>
        <v>73638.2</v>
      </c>
      <c r="E48" s="11">
        <f>E4+E38</f>
        <v>75183.2</v>
      </c>
      <c r="F48" s="37">
        <f t="shared" si="0"/>
        <v>1.0209809582526461</v>
      </c>
    </row>
    <row r="50" spans="1:6" ht="12.75" customHeight="1">
      <c r="A50" s="33" t="s">
        <v>78</v>
      </c>
      <c r="B50" s="33"/>
      <c r="C50" s="28" t="s">
        <v>79</v>
      </c>
      <c r="D50" s="28"/>
      <c r="E50" s="28"/>
      <c r="F50" s="28"/>
    </row>
    <row r="51" spans="1:6" ht="12.75">
      <c r="A51" s="12"/>
      <c r="B51" s="8"/>
      <c r="C51" s="27"/>
      <c r="D51" s="9"/>
      <c r="E51" s="38"/>
      <c r="F51" s="38"/>
    </row>
    <row r="52" spans="1:6" ht="12.75">
      <c r="A52" s="12" t="s">
        <v>75</v>
      </c>
      <c r="B52" s="8"/>
      <c r="C52" s="28" t="s">
        <v>76</v>
      </c>
      <c r="D52" s="28"/>
      <c r="E52" s="28"/>
      <c r="F52" s="28"/>
    </row>
  </sheetData>
  <sheetProtection/>
  <mergeCells count="5">
    <mergeCell ref="A48:C48"/>
    <mergeCell ref="A50:B50"/>
    <mergeCell ref="C50:F50"/>
    <mergeCell ref="C52:F52"/>
    <mergeCell ref="A1:F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</cp:lastModifiedBy>
  <cp:lastPrinted>2012-12-25T11:33:27Z</cp:lastPrinted>
  <dcterms:created xsi:type="dcterms:W3CDTF">2012-12-25T11:33:18Z</dcterms:created>
  <dcterms:modified xsi:type="dcterms:W3CDTF">2013-02-28T08:46:11Z</dcterms:modified>
  <cp:category/>
  <cp:version/>
  <cp:contentType/>
  <cp:contentStatus/>
</cp:coreProperties>
</file>